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co2 prestatielader\2021\"/>
    </mc:Choice>
  </mc:AlternateContent>
  <xr:revisionPtr revIDLastSave="0" documentId="8_{D977A165-6476-48D4-BDEE-A0948B5B2BB8}" xr6:coauthVersionLast="47" xr6:coauthVersionMax="47" xr10:uidLastSave="{00000000-0000-0000-0000-000000000000}"/>
  <bookViews>
    <workbookView xWindow="-120" yWindow="-120" windowWidth="29040" windowHeight="15840" tabRatio="913" activeTab="1" xr2:uid="{00000000-000D-0000-FFFF-FFFF00000000}"/>
  </bookViews>
  <sheets>
    <sheet name="Uw verbruiksgegevens" sheetId="1" r:id="rId1"/>
    <sheet name="Footprint" sheetId="10" r:id="rId2"/>
  </sheets>
  <definedNames>
    <definedName name="_xlnm._FilterDatabase" localSheetId="0" hidden="1">'Uw verbruiksgegevens'!#REF!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0" l="1"/>
  <c r="F8" i="1" l="1"/>
  <c r="F9" i="1"/>
  <c r="F13" i="1"/>
  <c r="F14" i="1"/>
  <c r="F15" i="1"/>
  <c r="F19" i="1"/>
  <c r="F29" i="1" s="1"/>
  <c r="F20" i="1"/>
  <c r="F21" i="1"/>
  <c r="F6" i="1"/>
  <c r="D27" i="10" l="1"/>
  <c r="D25" i="10"/>
  <c r="D24" i="10"/>
  <c r="B47" i="1"/>
  <c r="E46" i="1"/>
  <c r="E45" i="1"/>
  <c r="B43" i="1"/>
  <c r="E42" i="1"/>
  <c r="E41" i="1"/>
  <c r="B39" i="1"/>
  <c r="E38" i="1"/>
  <c r="E37" i="1"/>
  <c r="E39" i="1" l="1"/>
  <c r="F10" i="1" s="1"/>
  <c r="E43" i="1"/>
  <c r="F11" i="1" s="1"/>
  <c r="F28" i="1" s="1"/>
  <c r="E47" i="1"/>
  <c r="F12" i="1" s="1"/>
  <c r="G29" i="10"/>
  <c r="E27" i="10"/>
  <c r="F27" i="10" s="1"/>
  <c r="E25" i="10" l="1"/>
  <c r="E24" i="10"/>
  <c r="F23" i="10"/>
  <c r="H17" i="10"/>
  <c r="G17" i="10"/>
  <c r="F17" i="10"/>
  <c r="E17" i="10"/>
  <c r="F22" i="10" l="1"/>
  <c r="F25" i="10" l="1"/>
  <c r="F24" i="10"/>
  <c r="F26" i="10" l="1"/>
  <c r="E7" i="1"/>
  <c r="F7" i="1" s="1"/>
  <c r="F29" i="10" l="1"/>
  <c r="F31" i="1"/>
  <c r="H22" i="10" l="1"/>
  <c r="H25" i="10"/>
  <c r="H27" i="10"/>
  <c r="H23" i="10"/>
  <c r="H24" i="10"/>
  <c r="H26" i="10"/>
  <c r="H29" i="10" l="1"/>
  <c r="E24" i="1" l="1"/>
  <c r="F24" i="1" l="1"/>
  <c r="F30" i="1" s="1"/>
  <c r="F33" i="1" s="1"/>
  <c r="G32" i="1"/>
  <c r="F32" i="1" l="1"/>
  <c r="H19" i="1" l="1"/>
  <c r="H20" i="1"/>
  <c r="H12" i="1"/>
  <c r="H24" i="1"/>
  <c r="H21" i="1"/>
  <c r="H11" i="1"/>
  <c r="H10" i="1"/>
  <c r="H9" i="1"/>
  <c r="H8" i="1"/>
  <c r="H7" i="1"/>
  <c r="H15" i="1"/>
  <c r="H14" i="1"/>
  <c r="H13" i="1"/>
  <c r="H6" i="1"/>
  <c r="H32" i="1" l="1"/>
</calcChain>
</file>

<file path=xl/sharedStrings.xml><?xml version="1.0" encoding="utf-8"?>
<sst xmlns="http://schemas.openxmlformats.org/spreadsheetml/2006/main" count="131" uniqueCount="73">
  <si>
    <t>Categorie</t>
  </si>
  <si>
    <t>Contactpersoon</t>
  </si>
  <si>
    <t>Ton CO2</t>
  </si>
  <si>
    <t>Eenheid</t>
  </si>
  <si>
    <t>Aantal vestigingen</t>
  </si>
  <si>
    <t>Elektriciteit</t>
  </si>
  <si>
    <t>Algemene gegevens</t>
  </si>
  <si>
    <t>Verwarming</t>
  </si>
  <si>
    <t>Machines</t>
  </si>
  <si>
    <t>CO2-factor</t>
  </si>
  <si>
    <t>Gegevens</t>
  </si>
  <si>
    <t>CO2 emissie inventarisatie</t>
  </si>
  <si>
    <t>Bedrijfsnaam</t>
  </si>
  <si>
    <t>Huidige datum</t>
  </si>
  <si>
    <t>Organisatie grenzen</t>
  </si>
  <si>
    <t>Hoofdonderneming</t>
  </si>
  <si>
    <t>CO2 emissie calculator</t>
  </si>
  <si>
    <t>Aantal</t>
  </si>
  <si>
    <t>Inventarisatiejaar</t>
  </si>
  <si>
    <t>Dochteronderneming(en)</t>
  </si>
  <si>
    <t>m³</t>
  </si>
  <si>
    <t>ltr</t>
  </si>
  <si>
    <t>kWh</t>
  </si>
  <si>
    <t>Aardgas</t>
  </si>
  <si>
    <t>Grijs</t>
  </si>
  <si>
    <t>Machines en auto's</t>
  </si>
  <si>
    <t>Controleer altijd de WTW factoren op www.co2emmissiefactoren.nl</t>
  </si>
  <si>
    <t>Basisjaar</t>
  </si>
  <si>
    <t xml:space="preserve">CO2 = </t>
  </si>
  <si>
    <t>Huidig jaar</t>
  </si>
  <si>
    <t>CO2 reductie %</t>
  </si>
  <si>
    <t>Scope 1</t>
  </si>
  <si>
    <t>Scope 2</t>
  </si>
  <si>
    <t>Scope 3</t>
  </si>
  <si>
    <t>Business travel</t>
  </si>
  <si>
    <t>km</t>
  </si>
  <si>
    <t xml:space="preserve">CO2 emissie scope 1, 2, 3 (business travel) in tonnen totaal </t>
  </si>
  <si>
    <t>Geen</t>
  </si>
  <si>
    <t>Proc.</t>
  </si>
  <si>
    <t xml:space="preserve">*incl. “garantie van oorsprong” als bedoeld en uitgegeven door CertiQ of SMK keurmerk. </t>
  </si>
  <si>
    <t>Onderhoud</t>
  </si>
  <si>
    <t>Handgereedschap</t>
  </si>
  <si>
    <t>Zonnepanelen</t>
  </si>
  <si>
    <t>Aspen Alkylaat 4 T per liter</t>
  </si>
  <si>
    <t>kg</t>
  </si>
  <si>
    <t xml:space="preserve">Propaan </t>
  </si>
  <si>
    <t>Acetyleengas</t>
  </si>
  <si>
    <t>Menggas 20% co2 80% argon</t>
  </si>
  <si>
    <t>Emissiefactoren conform www.CO2Emissiefactoren.nl. Voor Acetyleen en mengas www.milieubarometer.nl</t>
  </si>
  <si>
    <t>Personenauto werknemers</t>
  </si>
  <si>
    <t>Totaal</t>
  </si>
  <si>
    <t xml:space="preserve">Fuelsave </t>
  </si>
  <si>
    <t xml:space="preserve">Diesel </t>
  </si>
  <si>
    <t xml:space="preserve">CO2 emissie scope 1, 2 en 3 (business travel) in tonnen totaal </t>
  </si>
  <si>
    <t>HVO 20</t>
  </si>
  <si>
    <t>HVO 50</t>
  </si>
  <si>
    <t>HVO 10</t>
  </si>
  <si>
    <t>Berekening HVO</t>
  </si>
  <si>
    <t>Diesel</t>
  </si>
  <si>
    <t>Percentage HVO</t>
  </si>
  <si>
    <t>HVO</t>
  </si>
  <si>
    <t>Scope2</t>
  </si>
  <si>
    <t>Scope 3 (business travel)</t>
  </si>
  <si>
    <t>Overig</t>
  </si>
  <si>
    <t>Controle</t>
  </si>
  <si>
    <t>Groene stroom uit NL.*</t>
  </si>
  <si>
    <t>Diesel leverancier A TDS</t>
  </si>
  <si>
    <t>de business travel is niet van toeppasing omdat onze werknemers en zzpers met onze  bedrijfsautos rijden</t>
  </si>
  <si>
    <t xml:space="preserve">Controleer altijd de WTW factoren op www.co2emmissiefactoren.nl </t>
  </si>
  <si>
    <t>Smits BV</t>
  </si>
  <si>
    <t>M.A. Smits</t>
  </si>
  <si>
    <t>BM</t>
  </si>
  <si>
    <t>2020 - prive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</si>
</sst>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  <numFmt numFmtId="171" formatCode="0.0%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Open Sans"/>
      <family val="2"/>
    </font>
    <font>
      <sz val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B3B60"/>
      <name val="Calibri"/>
      <family val="2"/>
      <scheme val="minor"/>
    </font>
    <font>
      <sz val="11"/>
      <color rgb="FF009AA6"/>
      <name val="Calibri"/>
      <family val="2"/>
      <scheme val="minor"/>
    </font>
    <font>
      <b/>
      <sz val="11"/>
      <color rgb="FF0B3B60"/>
      <name val="Calibri"/>
      <family val="2"/>
      <scheme val="minor"/>
    </font>
    <font>
      <sz val="9"/>
      <color rgb="FF0B3B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0B3B60"/>
      <name val="Calibri"/>
      <family val="2"/>
      <scheme val="minor"/>
    </font>
    <font>
      <u/>
      <sz val="11"/>
      <color rgb="FF0B3B6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0B3B6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2" borderId="0" applyNumberFormat="0" applyBorder="0" applyAlignment="0" applyProtection="0"/>
    <xf numFmtId="0" fontId="13" fillId="5" borderId="1" applyNumberFormat="0" applyAlignment="0" applyProtection="0"/>
    <xf numFmtId="0" fontId="15" fillId="6" borderId="2" applyNumberFormat="0" applyAlignment="0" applyProtection="0"/>
    <xf numFmtId="0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4" borderId="1" applyNumberFormat="0" applyAlignment="0" applyProtection="0"/>
    <xf numFmtId="0" fontId="14" fillId="0" borderId="3" applyNumberFormat="0" applyFill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8" borderId="7" applyNumberFormat="0" applyFont="0" applyAlignment="0" applyProtection="0"/>
    <xf numFmtId="0" fontId="12" fillId="5" borderId="8" applyNumberFormat="0" applyAlignment="0" applyProtection="0"/>
    <xf numFmtId="9" fontId="20" fillId="0" borderId="0" applyFont="0" applyFill="0" applyBorder="0" applyAlignment="0" applyProtection="0"/>
    <xf numFmtId="0" fontId="22" fillId="0" borderId="0">
      <alignment horizontal="right"/>
    </xf>
    <xf numFmtId="0" fontId="22" fillId="0" borderId="0">
      <alignment horizontal="left"/>
    </xf>
    <xf numFmtId="0" fontId="20" fillId="0" borderId="0"/>
    <xf numFmtId="0" fontId="4" fillId="0" borderId="0" applyNumberFormat="0" applyFill="0" applyBorder="0" applyAlignment="0" applyProtection="0"/>
    <xf numFmtId="0" fontId="23" fillId="0" borderId="0">
      <alignment horizontal="left" vertical="top"/>
    </xf>
    <xf numFmtId="0" fontId="24" fillId="0" borderId="0">
      <alignment horizontal="left"/>
    </xf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0" xfId="0" applyFont="1" applyFill="1" applyAlignment="1" applyProtection="1">
      <alignment vertical="top"/>
      <protection locked="0"/>
    </xf>
    <xf numFmtId="0" fontId="26" fillId="0" borderId="0" xfId="0" applyFont="1" applyFill="1" applyAlignment="1" applyProtection="1">
      <alignment vertical="top"/>
      <protection locked="0"/>
    </xf>
    <xf numFmtId="0" fontId="26" fillId="0" borderId="0" xfId="0" applyFont="1" applyFill="1" applyAlignment="1" applyProtection="1">
      <alignment horizontal="center" vertical="top"/>
      <protection locked="0"/>
    </xf>
    <xf numFmtId="0" fontId="25" fillId="0" borderId="12" xfId="0" applyFont="1" applyFill="1" applyBorder="1" applyAlignment="1" applyProtection="1">
      <alignment vertical="top"/>
      <protection locked="0"/>
    </xf>
    <xf numFmtId="0" fontId="26" fillId="10" borderId="1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</xf>
    <xf numFmtId="165" fontId="26" fillId="0" borderId="0" xfId="0" applyNumberFormat="1" applyFont="1" applyFill="1" applyBorder="1" applyAlignment="1" applyProtection="1">
      <alignment vertical="top"/>
    </xf>
    <xf numFmtId="0" fontId="25" fillId="0" borderId="0" xfId="0" applyFont="1" applyFill="1" applyAlignment="1" applyProtection="1">
      <alignment horizontal="center" vertical="top"/>
      <protection locked="0"/>
    </xf>
    <xf numFmtId="171" fontId="27" fillId="10" borderId="0" xfId="0" applyNumberFormat="1" applyFont="1" applyFill="1" applyAlignment="1" applyProtection="1">
      <alignment vertical="top"/>
      <protection locked="0"/>
    </xf>
    <xf numFmtId="0" fontId="26" fillId="10" borderId="14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vertical="top"/>
      <protection locked="0"/>
    </xf>
    <xf numFmtId="0" fontId="26" fillId="0" borderId="14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horizontal="center" vertical="top"/>
      <protection locked="0"/>
    </xf>
    <xf numFmtId="0" fontId="26" fillId="0" borderId="12" xfId="0" applyFont="1" applyFill="1" applyBorder="1" applyAlignment="1" applyProtection="1">
      <alignment vertical="top"/>
      <protection locked="0"/>
    </xf>
    <xf numFmtId="0" fontId="26" fillId="9" borderId="0" xfId="0" applyFont="1" applyFill="1" applyBorder="1" applyAlignment="1" applyProtection="1">
      <alignment vertical="top"/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27" fillId="10" borderId="13" xfId="0" applyFont="1" applyFill="1" applyBorder="1" applyAlignment="1" applyProtection="1">
      <alignment vertical="top"/>
      <protection locked="0"/>
    </xf>
    <xf numFmtId="0" fontId="27" fillId="10" borderId="10" xfId="0" applyFont="1" applyFill="1" applyBorder="1" applyAlignment="1" applyProtection="1">
      <alignment vertical="top"/>
      <protection locked="0"/>
    </xf>
    <xf numFmtId="165" fontId="27" fillId="10" borderId="14" xfId="0" applyNumberFormat="1" applyFont="1" applyFill="1" applyBorder="1" applyAlignment="1" applyProtection="1">
      <alignment vertical="top"/>
    </xf>
    <xf numFmtId="0" fontId="30" fillId="10" borderId="13" xfId="0" applyFont="1" applyFill="1" applyBorder="1" applyAlignment="1" applyProtection="1">
      <alignment vertical="top"/>
      <protection locked="0"/>
    </xf>
    <xf numFmtId="0" fontId="30" fillId="10" borderId="10" xfId="0" applyFont="1" applyFill="1" applyBorder="1" applyAlignment="1" applyProtection="1">
      <alignment horizontal="center" vertical="top"/>
      <protection locked="0"/>
    </xf>
    <xf numFmtId="0" fontId="30" fillId="10" borderId="10" xfId="0" applyFont="1" applyFill="1" applyBorder="1" applyAlignment="1" applyProtection="1">
      <alignment vertical="top"/>
      <protection locked="0"/>
    </xf>
    <xf numFmtId="0" fontId="30" fillId="10" borderId="14" xfId="0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32" fillId="0" borderId="15" xfId="0" applyFont="1" applyFill="1" applyBorder="1" applyAlignment="1" applyProtection="1">
      <alignment vertical="top"/>
      <protection locked="0"/>
    </xf>
    <xf numFmtId="0" fontId="32" fillId="0" borderId="10" xfId="0" applyFont="1" applyFill="1" applyBorder="1" applyAlignment="1" applyProtection="1">
      <alignment vertical="top"/>
      <protection locked="0"/>
    </xf>
    <xf numFmtId="0" fontId="32" fillId="0" borderId="16" xfId="0" applyFont="1" applyFill="1" applyBorder="1" applyAlignment="1" applyProtection="1">
      <alignment vertical="top"/>
      <protection locked="0"/>
    </xf>
    <xf numFmtId="169" fontId="32" fillId="0" borderId="13" xfId="0" applyNumberFormat="1" applyFont="1" applyFill="1" applyBorder="1" applyAlignment="1" applyProtection="1">
      <alignment horizontal="left" vertical="top"/>
      <protection locked="0"/>
    </xf>
    <xf numFmtId="0" fontId="32" fillId="0" borderId="17" xfId="0" applyFont="1" applyFill="1" applyBorder="1" applyAlignment="1" applyProtection="1">
      <alignment vertical="top"/>
      <protection locked="0"/>
    </xf>
    <xf numFmtId="0" fontId="33" fillId="10" borderId="10" xfId="0" applyFont="1" applyFill="1" applyBorder="1" applyAlignment="1" applyProtection="1">
      <alignment horizontal="center" vertical="top"/>
      <protection locked="0"/>
    </xf>
    <xf numFmtId="0" fontId="33" fillId="10" borderId="10" xfId="0" applyFont="1" applyFill="1" applyBorder="1" applyAlignment="1" applyProtection="1">
      <alignment vertical="top"/>
      <protection locked="0"/>
    </xf>
    <xf numFmtId="0" fontId="33" fillId="10" borderId="14" xfId="0" applyFont="1" applyFill="1" applyBorder="1" applyAlignment="1" applyProtection="1">
      <alignment vertical="top"/>
      <protection locked="0"/>
    </xf>
    <xf numFmtId="0" fontId="32" fillId="0" borderId="12" xfId="0" applyFont="1" applyFill="1" applyBorder="1" applyAlignment="1" applyProtection="1">
      <alignment vertical="top"/>
      <protection locked="0"/>
    </xf>
    <xf numFmtId="170" fontId="32" fillId="0" borderId="12" xfId="0" applyNumberFormat="1" applyFont="1" applyFill="1" applyBorder="1" applyAlignment="1" applyProtection="1">
      <alignment horizontal="right" vertical="top"/>
      <protection locked="0"/>
    </xf>
    <xf numFmtId="0" fontId="32" fillId="0" borderId="12" xfId="0" applyFont="1" applyFill="1" applyBorder="1" applyAlignment="1" applyProtection="1">
      <alignment horizontal="right" vertical="top"/>
      <protection locked="0"/>
    </xf>
    <xf numFmtId="3" fontId="32" fillId="0" borderId="12" xfId="0" applyNumberFormat="1" applyFont="1" applyFill="1" applyBorder="1" applyAlignment="1" applyProtection="1">
      <alignment horizontal="right" vertical="top"/>
      <protection locked="0"/>
    </xf>
    <xf numFmtId="0" fontId="32" fillId="0" borderId="12" xfId="0" applyFont="1" applyFill="1" applyBorder="1" applyAlignment="1" applyProtection="1">
      <alignment horizontal="left" vertical="top"/>
      <protection locked="0"/>
    </xf>
    <xf numFmtId="0" fontId="34" fillId="0" borderId="12" xfId="0" applyFont="1" applyFill="1" applyBorder="1" applyAlignment="1" applyProtection="1">
      <alignment horizontal="left" vertical="top"/>
    </xf>
    <xf numFmtId="0" fontId="34" fillId="0" borderId="12" xfId="0" applyFont="1" applyFill="1" applyBorder="1" applyAlignment="1" applyProtection="1">
      <alignment horizontal="center" vertical="top"/>
    </xf>
    <xf numFmtId="0" fontId="34" fillId="0" borderId="12" xfId="0" applyFont="1" applyFill="1" applyBorder="1" applyAlignment="1" applyProtection="1">
      <alignment vertical="top"/>
    </xf>
    <xf numFmtId="165" fontId="30" fillId="10" borderId="14" xfId="0" applyNumberFormat="1" applyFont="1" applyFill="1" applyBorder="1" applyAlignment="1" applyProtection="1">
      <alignment vertical="top"/>
    </xf>
    <xf numFmtId="0" fontId="34" fillId="0" borderId="15" xfId="0" applyFont="1" applyFill="1" applyBorder="1" applyAlignment="1" applyProtection="1">
      <alignment vertical="top"/>
      <protection locked="0"/>
    </xf>
    <xf numFmtId="171" fontId="32" fillId="0" borderId="12" xfId="0" applyNumberFormat="1" applyFont="1" applyFill="1" applyBorder="1" applyAlignment="1" applyProtection="1">
      <alignment vertical="top"/>
      <protection locked="0"/>
    </xf>
    <xf numFmtId="9" fontId="32" fillId="0" borderId="12" xfId="13" applyNumberFormat="1" applyFont="1" applyFill="1" applyBorder="1" applyAlignment="1" applyProtection="1">
      <alignment vertical="top"/>
      <protection locked="0"/>
    </xf>
    <xf numFmtId="0" fontId="32" fillId="0" borderId="12" xfId="13" applyFont="1" applyFill="1" applyBorder="1" applyAlignment="1" applyProtection="1">
      <alignment vertical="top"/>
    </xf>
    <xf numFmtId="0" fontId="32" fillId="0" borderId="12" xfId="0" applyFont="1" applyFill="1" applyBorder="1" applyAlignment="1" applyProtection="1">
      <alignment vertical="top"/>
    </xf>
    <xf numFmtId="3" fontId="32" fillId="0" borderId="12" xfId="0" applyNumberFormat="1" applyFont="1" applyFill="1" applyBorder="1" applyAlignment="1" applyProtection="1">
      <alignment vertical="top"/>
      <protection locked="0"/>
    </xf>
    <xf numFmtId="3" fontId="32" fillId="0" borderId="12" xfId="0" applyNumberFormat="1" applyFont="1" applyFill="1" applyBorder="1" applyAlignment="1" applyProtection="1">
      <alignment vertical="top"/>
    </xf>
    <xf numFmtId="0" fontId="32" fillId="0" borderId="0" xfId="0" applyFont="1" applyFill="1" applyAlignment="1" applyProtection="1">
      <alignment vertical="top"/>
      <protection locked="0"/>
    </xf>
    <xf numFmtId="0" fontId="32" fillId="0" borderId="12" xfId="0" applyFont="1" applyBorder="1" applyAlignment="1">
      <alignment wrapText="1"/>
    </xf>
    <xf numFmtId="0" fontId="34" fillId="0" borderId="12" xfId="0" applyFont="1" applyFill="1" applyBorder="1" applyAlignment="1" applyProtection="1">
      <alignment horizontal="right" vertical="top"/>
      <protection locked="0"/>
    </xf>
    <xf numFmtId="0" fontId="34" fillId="0" borderId="14" xfId="0" applyFont="1" applyFill="1" applyBorder="1" applyAlignment="1" applyProtection="1">
      <alignment horizontal="right" vertical="top"/>
      <protection locked="0"/>
    </xf>
    <xf numFmtId="3" fontId="32" fillId="0" borderId="12" xfId="0" applyNumberFormat="1" applyFont="1" applyFill="1" applyBorder="1" applyAlignment="1" applyProtection="1">
      <alignment horizontal="left" vertical="top"/>
      <protection locked="0"/>
    </xf>
    <xf numFmtId="171" fontId="30" fillId="10" borderId="14" xfId="0" applyNumberFormat="1" applyFont="1" applyFill="1" applyBorder="1" applyAlignment="1" applyProtection="1">
      <alignment vertical="top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2" fillId="0" borderId="12" xfId="0" applyFont="1" applyFill="1" applyBorder="1" applyAlignment="1" applyProtection="1">
      <alignment horizontal="left" vertical="center"/>
    </xf>
    <xf numFmtId="9" fontId="32" fillId="0" borderId="12" xfId="13" applyNumberFormat="1" applyFont="1" applyFill="1" applyBorder="1" applyAlignment="1" applyProtection="1">
      <alignment horizontal="left" vertical="top"/>
      <protection locked="0"/>
    </xf>
    <xf numFmtId="0" fontId="32" fillId="0" borderId="12" xfId="0" applyFont="1" applyFill="1" applyBorder="1" applyAlignment="1" applyProtection="1">
      <alignment vertical="center"/>
    </xf>
    <xf numFmtId="3" fontId="32" fillId="0" borderId="12" xfId="0" applyNumberFormat="1" applyFont="1" applyFill="1" applyBorder="1" applyAlignment="1" applyProtection="1">
      <alignment vertical="center"/>
    </xf>
    <xf numFmtId="165" fontId="32" fillId="0" borderId="12" xfId="0" applyNumberFormat="1" applyFont="1" applyFill="1" applyBorder="1" applyAlignment="1" applyProtection="1">
      <alignment vertical="top"/>
    </xf>
    <xf numFmtId="0" fontId="32" fillId="0" borderId="0" xfId="0" applyFont="1" applyFill="1" applyBorder="1" applyAlignment="1" applyProtection="1">
      <alignment vertical="top"/>
      <protection locked="0"/>
    </xf>
    <xf numFmtId="0" fontId="32" fillId="9" borderId="10" xfId="0" applyFont="1" applyFill="1" applyBorder="1" applyAlignment="1" applyProtection="1">
      <alignment vertical="top"/>
      <protection locked="0"/>
    </xf>
    <xf numFmtId="0" fontId="26" fillId="10" borderId="0" xfId="0" applyFont="1" applyFill="1" applyAlignment="1" applyProtection="1">
      <alignment vertical="top"/>
      <protection locked="0"/>
    </xf>
    <xf numFmtId="0" fontId="28" fillId="0" borderId="0" xfId="0" applyFont="1" applyAlignment="1">
      <alignment vertical="top"/>
    </xf>
    <xf numFmtId="0" fontId="32" fillId="0" borderId="13" xfId="0" applyFont="1" applyFill="1" applyBorder="1" applyAlignment="1" applyProtection="1">
      <alignment vertical="top"/>
      <protection locked="0"/>
    </xf>
    <xf numFmtId="3" fontId="32" fillId="11" borderId="12" xfId="0" applyNumberFormat="1" applyFont="1" applyFill="1" applyBorder="1" applyAlignment="1" applyProtection="1">
      <alignment vertical="top"/>
      <protection locked="0"/>
    </xf>
    <xf numFmtId="0" fontId="32" fillId="9" borderId="0" xfId="0" applyFont="1" applyFill="1" applyBorder="1" applyAlignment="1" applyProtection="1">
      <alignment vertical="top"/>
      <protection locked="0"/>
    </xf>
    <xf numFmtId="0" fontId="32" fillId="0" borderId="12" xfId="0" applyFont="1" applyBorder="1" applyAlignment="1" applyProtection="1">
      <alignment vertical="top"/>
    </xf>
    <xf numFmtId="0" fontId="32" fillId="0" borderId="12" xfId="0" applyFont="1" applyBorder="1" applyAlignment="1">
      <alignment vertical="top"/>
    </xf>
    <xf numFmtId="3" fontId="32" fillId="0" borderId="0" xfId="0" applyNumberFormat="1" applyFont="1" applyAlignment="1">
      <alignment vertical="top"/>
    </xf>
    <xf numFmtId="0" fontId="32" fillId="0" borderId="0" xfId="0" applyFont="1" applyAlignment="1">
      <alignment vertical="top"/>
    </xf>
    <xf numFmtId="0" fontId="32" fillId="0" borderId="13" xfId="0" applyFont="1" applyBorder="1" applyAlignment="1">
      <alignment vertical="top"/>
    </xf>
    <xf numFmtId="0" fontId="32" fillId="11" borderId="0" xfId="0" applyFont="1" applyFill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 vertical="top"/>
    </xf>
    <xf numFmtId="165" fontId="32" fillId="0" borderId="0" xfId="0" applyNumberFormat="1" applyFont="1" applyFill="1" applyBorder="1" applyAlignment="1" applyProtection="1">
      <alignment vertical="top"/>
    </xf>
    <xf numFmtId="0" fontId="35" fillId="0" borderId="0" xfId="0" applyFont="1" applyFill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 vertical="top"/>
      <protection locked="0"/>
    </xf>
    <xf numFmtId="0" fontId="37" fillId="0" borderId="0" xfId="0" applyFont="1" applyFill="1" applyAlignment="1" applyProtection="1">
      <alignment vertical="top"/>
      <protection locked="0"/>
    </xf>
    <xf numFmtId="9" fontId="32" fillId="0" borderId="0" xfId="0" applyNumberFormat="1" applyFont="1" applyFill="1" applyBorder="1" applyAlignment="1" applyProtection="1">
      <alignment vertical="top"/>
      <protection locked="0"/>
    </xf>
    <xf numFmtId="9" fontId="38" fillId="0" borderId="0" xfId="0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vertical="top"/>
      <protection locked="0"/>
    </xf>
    <xf numFmtId="0" fontId="36" fillId="0" borderId="0" xfId="0" applyFont="1" applyFill="1" applyBorder="1" applyAlignment="1" applyProtection="1">
      <alignment vertical="top"/>
      <protection locked="0"/>
    </xf>
    <xf numFmtId="165" fontId="36" fillId="0" borderId="0" xfId="0" applyNumberFormat="1" applyFont="1" applyFill="1" applyBorder="1" applyAlignment="1" applyProtection="1">
      <alignment vertical="top"/>
    </xf>
    <xf numFmtId="3" fontId="32" fillId="0" borderId="0" xfId="0" applyNumberFormat="1" applyFont="1" applyFill="1" applyAlignment="1" applyProtection="1">
      <alignment vertical="top"/>
      <protection locked="0"/>
    </xf>
    <xf numFmtId="3" fontId="38" fillId="0" borderId="0" xfId="0" applyNumberFormat="1" applyFont="1" applyFill="1" applyAlignment="1" applyProtection="1">
      <alignment vertical="top"/>
      <protection locked="0"/>
    </xf>
    <xf numFmtId="3" fontId="32" fillId="0" borderId="0" xfId="0" applyNumberFormat="1" applyFont="1" applyFill="1" applyBorder="1" applyAlignment="1" applyProtection="1">
      <alignment vertical="top"/>
      <protection locked="0"/>
    </xf>
    <xf numFmtId="0" fontId="32" fillId="11" borderId="12" xfId="0" applyFont="1" applyFill="1" applyBorder="1" applyAlignment="1" applyProtection="1">
      <alignment vertical="top"/>
      <protection locked="0"/>
    </xf>
    <xf numFmtId="0" fontId="32" fillId="0" borderId="0" xfId="0" applyFont="1" applyAlignment="1"/>
    <xf numFmtId="0" fontId="39" fillId="0" borderId="0" xfId="0" applyFont="1" applyFill="1" applyAlignment="1" applyProtection="1">
      <alignment vertical="top"/>
      <protection locked="0"/>
    </xf>
    <xf numFmtId="0" fontId="31" fillId="0" borderId="11" xfId="0" applyFont="1" applyFill="1" applyBorder="1" applyAlignment="1" applyProtection="1">
      <alignment vertical="top"/>
      <protection locked="0"/>
    </xf>
    <xf numFmtId="0" fontId="31" fillId="0" borderId="11" xfId="0" applyFont="1" applyFill="1" applyBorder="1" applyAlignment="1" applyProtection="1">
      <alignment horizontal="center" vertical="top"/>
      <protection locked="0"/>
    </xf>
    <xf numFmtId="49" fontId="32" fillId="0" borderId="13" xfId="0" applyNumberFormat="1" applyFont="1" applyFill="1" applyBorder="1" applyAlignment="1" applyProtection="1">
      <alignment horizontal="left" vertical="top"/>
      <protection locked="0"/>
    </xf>
    <xf numFmtId="49" fontId="32" fillId="0" borderId="10" xfId="0" applyNumberFormat="1" applyFont="1" applyFill="1" applyBorder="1" applyAlignment="1" applyProtection="1">
      <alignment horizontal="left" vertical="top"/>
      <protection locked="0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2" fillId="0" borderId="10" xfId="0" applyFont="1" applyFill="1" applyBorder="1" applyAlignment="1" applyProtection="1">
      <alignment horizontal="left" vertical="top"/>
      <protection locked="0"/>
    </xf>
    <xf numFmtId="0" fontId="32" fillId="0" borderId="14" xfId="0" applyFont="1" applyFill="1" applyBorder="1" applyAlignment="1" applyProtection="1">
      <alignment horizontal="left" vertical="top"/>
      <protection locked="0"/>
    </xf>
  </cellXfs>
  <cellStyles count="3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 2" xfId="4" xr:uid="{00000000-0005-0000-0000-000003000000}"/>
    <cellStyle name="Comma_hfc-pfc(1)" xfId="5" xr:uid="{00000000-0005-0000-0000-000004000000}"/>
    <cellStyle name="Euro" xfId="6" xr:uid="{00000000-0005-0000-0000-000005000000}"/>
    <cellStyle name="Explanatory Text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Hyperlink" xfId="13" builtinId="8"/>
    <cellStyle name="Input" xfId="14" xr:uid="{00000000-0005-0000-0000-00000D000000}"/>
    <cellStyle name="Linked Cell" xfId="15" xr:uid="{00000000-0005-0000-0000-00000E000000}"/>
    <cellStyle name="Milliers [0]_Annex_comb_guideline_version4-2" xfId="16" xr:uid="{00000000-0005-0000-0000-00000F000000}"/>
    <cellStyle name="Milliers_Annex_comb_guideline_version4-2" xfId="17" xr:uid="{00000000-0005-0000-0000-000010000000}"/>
    <cellStyle name="Monétaire [0]_Annex comb guideline 4-7" xfId="18" xr:uid="{00000000-0005-0000-0000-000011000000}"/>
    <cellStyle name="Monétaire_Annex_comb_guideline_version4-2" xfId="19" xr:uid="{00000000-0005-0000-0000-000012000000}"/>
    <cellStyle name="Neutral" xfId="20" xr:uid="{00000000-0005-0000-0000-000013000000}"/>
    <cellStyle name="Normal 2" xfId="21" xr:uid="{00000000-0005-0000-0000-000014000000}"/>
    <cellStyle name="Normal 3" xfId="22" xr:uid="{00000000-0005-0000-0000-000015000000}"/>
    <cellStyle name="Normal_FinalVersionTool" xfId="23" xr:uid="{00000000-0005-0000-0000-000016000000}"/>
    <cellStyle name="Note" xfId="24" xr:uid="{00000000-0005-0000-0000-000017000000}"/>
    <cellStyle name="Output" xfId="25" xr:uid="{00000000-0005-0000-0000-000018000000}"/>
    <cellStyle name="Percent 4" xfId="26" xr:uid="{00000000-0005-0000-0000-000019000000}"/>
    <cellStyle name="Source Hed" xfId="27" xr:uid="{00000000-0005-0000-0000-00001A000000}"/>
    <cellStyle name="Source Text" xfId="28" xr:uid="{00000000-0005-0000-0000-00001B000000}"/>
    <cellStyle name="Standaard" xfId="0" builtinId="0"/>
    <cellStyle name="Standaard 2" xfId="29" xr:uid="{00000000-0005-0000-0000-00001D000000}"/>
    <cellStyle name="Title" xfId="30" xr:uid="{00000000-0005-0000-0000-00001E000000}"/>
    <cellStyle name="Title-1" xfId="31" xr:uid="{00000000-0005-0000-0000-00001F000000}"/>
    <cellStyle name="Title-2" xfId="32" xr:uid="{00000000-0005-0000-0000-000020000000}"/>
    <cellStyle name="Total" xfId="33" xr:uid="{00000000-0005-0000-0000-000021000000}"/>
    <cellStyle name="Warning Text" xfId="34" xr:uid="{00000000-0005-0000-0000-000022000000}"/>
  </cellStyles>
  <dxfs count="0"/>
  <tableStyles count="0" defaultTableStyle="TableStyleMedium9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Footprint!$F$21</c:f>
              <c:strCache>
                <c:ptCount val="1"/>
                <c:pt idx="0">
                  <c:v>Ton CO2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6F7-4296-A62C-31B39BDC6CFB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6F7-4296-A62C-31B39BDC6CFB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6F7-4296-A62C-31B39BDC6CFB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6F7-4296-A62C-31B39BDC6CFB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6F7-4296-A62C-31B39BDC6CFB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6F7-4296-A62C-31B39BDC6CF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Footprint!$A$22:$B$27</c:f>
              <c:multiLvlStrCache>
                <c:ptCount val="6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Fuelsave </c:v>
                  </c:pt>
                  <c:pt idx="3">
                    <c:v>HVO 20</c:v>
                  </c:pt>
                  <c:pt idx="4">
                    <c:v>Grijs</c:v>
                  </c:pt>
                  <c:pt idx="5">
                    <c:v>Personenauto werknemers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</c:v>
                  </c:pt>
                  <c:pt idx="3">
                    <c:v>Machines</c:v>
                  </c:pt>
                  <c:pt idx="4">
                    <c:v>Elektriciteit</c:v>
                  </c:pt>
                  <c:pt idx="5">
                    <c:v>Business travel</c:v>
                  </c:pt>
                </c:lvl>
              </c:multiLvlStrCache>
            </c:multiLvlStrRef>
          </c:cat>
          <c:val>
            <c:numRef>
              <c:f>Footprint!$F$22:$F$27</c:f>
              <c:numCache>
                <c:formatCode>#,##0.0</c:formatCode>
                <c:ptCount val="6"/>
                <c:pt idx="0">
                  <c:v>5.0868000000000002</c:v>
                </c:pt>
                <c:pt idx="1">
                  <c:v>720.84980800000005</c:v>
                </c:pt>
                <c:pt idx="2">
                  <c:v>0</c:v>
                </c:pt>
                <c:pt idx="3">
                  <c:v>0</c:v>
                </c:pt>
                <c:pt idx="4">
                  <c:v>20.0716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7-4296-A62C-31B39BDC6CFB}"/>
            </c:ext>
          </c:extLst>
        </c:ser>
        <c:ser>
          <c:idx val="1"/>
          <c:order val="1"/>
          <c:tx>
            <c:strRef>
              <c:f>Footprint!$G$21</c:f>
              <c:strCache>
                <c:ptCount val="1"/>
              </c:strCache>
            </c:strRef>
          </c:tx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Footprint!$A$22:$B$27</c:f>
              <c:multiLvlStrCache>
                <c:ptCount val="6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Fuelsave </c:v>
                  </c:pt>
                  <c:pt idx="3">
                    <c:v>HVO 20</c:v>
                  </c:pt>
                  <c:pt idx="4">
                    <c:v>Grijs</c:v>
                  </c:pt>
                  <c:pt idx="5">
                    <c:v>Personenauto werknemers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</c:v>
                  </c:pt>
                  <c:pt idx="3">
                    <c:v>Machines</c:v>
                  </c:pt>
                  <c:pt idx="4">
                    <c:v>Elektriciteit</c:v>
                  </c:pt>
                  <c:pt idx="5">
                    <c:v>Business travel</c:v>
                  </c:pt>
                </c:lvl>
              </c:multiLvlStrCache>
            </c:multiLvlStrRef>
          </c:cat>
          <c:val>
            <c:numRef>
              <c:f>Footprint!$G$22:$G$27</c:f>
            </c:numRef>
          </c:val>
          <c:extLst>
            <c:ext xmlns:c16="http://schemas.microsoft.com/office/drawing/2014/chart" uri="{C3380CC4-5D6E-409C-BE32-E72D297353CC}">
              <c16:uniqueId val="{00000001-D6F7-4296-A62C-31B39BDC6C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19049</xdr:rowOff>
    </xdr:from>
    <xdr:to>
      <xdr:col>8</xdr:col>
      <xdr:colOff>9524</xdr:colOff>
      <xdr:row>55</xdr:row>
      <xdr:rowOff>9524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D5614FD-3892-4EA7-8F4D-CE08A27D3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J83"/>
  <sheetViews>
    <sheetView topLeftCell="A16" zoomScaleNormal="100" workbookViewId="0">
      <selection activeCell="A3" sqref="A3"/>
    </sheetView>
  </sheetViews>
  <sheetFormatPr defaultRowHeight="12" x14ac:dyDescent="0.2"/>
  <cols>
    <col min="1" max="1" width="36.5703125" style="2" customWidth="1"/>
    <col min="2" max="2" width="25.5703125" style="2" bestFit="1" customWidth="1"/>
    <col min="3" max="3" width="7" style="2" customWidth="1"/>
    <col min="4" max="4" width="11.85546875" style="2" customWidth="1"/>
    <col min="5" max="5" width="11.28515625" style="2" customWidth="1"/>
    <col min="6" max="6" width="11.42578125" style="2" customWidth="1"/>
    <col min="7" max="7" width="0" style="2" hidden="1" customWidth="1"/>
    <col min="8" max="8" width="10.7109375" style="2" customWidth="1"/>
    <col min="9" max="16384" width="9.140625" style="2"/>
  </cols>
  <sheetData>
    <row r="1" spans="1:8" ht="15" x14ac:dyDescent="0.2">
      <c r="A1" s="19" t="s">
        <v>11</v>
      </c>
      <c r="B1" s="6"/>
      <c r="C1" s="6"/>
      <c r="D1" s="6"/>
      <c r="E1" s="6"/>
      <c r="F1" s="12"/>
      <c r="G1" s="12"/>
      <c r="H1" s="12"/>
    </row>
    <row r="2" spans="1:8" ht="15" x14ac:dyDescent="0.2">
      <c r="A2" s="93" t="s">
        <v>68</v>
      </c>
      <c r="B2" s="93"/>
      <c r="C2" s="93"/>
      <c r="D2" s="93"/>
      <c r="E2" s="93"/>
      <c r="F2" s="93"/>
      <c r="G2" s="1"/>
    </row>
    <row r="3" spans="1:8" ht="18.75" x14ac:dyDescent="0.2">
      <c r="A3" s="92" t="s">
        <v>72</v>
      </c>
      <c r="B3" s="3"/>
      <c r="C3" s="3"/>
      <c r="D3" s="3"/>
      <c r="E3" s="3"/>
      <c r="G3" s="5"/>
    </row>
    <row r="4" spans="1:8" ht="15" x14ac:dyDescent="0.2">
      <c r="A4" s="43" t="s">
        <v>0</v>
      </c>
      <c r="B4" s="43" t="s">
        <v>10</v>
      </c>
      <c r="C4" s="43" t="s">
        <v>3</v>
      </c>
      <c r="D4" s="43" t="s">
        <v>17</v>
      </c>
      <c r="E4" s="43" t="s">
        <v>9</v>
      </c>
      <c r="F4" s="43" t="s">
        <v>2</v>
      </c>
      <c r="G4" s="36"/>
      <c r="H4" s="45" t="s">
        <v>38</v>
      </c>
    </row>
    <row r="5" spans="1:8" ht="15" x14ac:dyDescent="0.2">
      <c r="A5" s="43" t="s">
        <v>31</v>
      </c>
      <c r="B5" s="43"/>
      <c r="C5" s="43"/>
      <c r="D5" s="43"/>
      <c r="E5" s="43"/>
      <c r="F5" s="43"/>
      <c r="G5" s="68"/>
      <c r="H5" s="45"/>
    </row>
    <row r="6" spans="1:8" ht="15" x14ac:dyDescent="0.2">
      <c r="A6" s="49" t="s">
        <v>7</v>
      </c>
      <c r="B6" s="47" t="s">
        <v>23</v>
      </c>
      <c r="C6" s="49" t="s">
        <v>20</v>
      </c>
      <c r="D6" s="69">
        <v>2700</v>
      </c>
      <c r="E6" s="51">
        <v>1884</v>
      </c>
      <c r="F6" s="63">
        <f>(D6*$E6)/1000000</f>
        <v>5.0868000000000002</v>
      </c>
      <c r="G6" s="68"/>
      <c r="H6" s="46">
        <f t="shared" ref="H6:H15" si="0">F6/F$32</f>
        <v>6.8129014871320514E-3</v>
      </c>
    </row>
    <row r="7" spans="1:8" ht="15" x14ac:dyDescent="0.2">
      <c r="A7" s="49" t="s">
        <v>7</v>
      </c>
      <c r="B7" s="47" t="s">
        <v>45</v>
      </c>
      <c r="C7" s="49" t="s">
        <v>20</v>
      </c>
      <c r="D7" s="69">
        <v>0</v>
      </c>
      <c r="E7" s="51">
        <f>1.725*1000</f>
        <v>1725</v>
      </c>
      <c r="F7" s="63">
        <f t="shared" ref="F7:F24" si="1">(D7*$E7)/1000000</f>
        <v>0</v>
      </c>
      <c r="G7" s="64"/>
      <c r="H7" s="46">
        <f t="shared" si="0"/>
        <v>0</v>
      </c>
    </row>
    <row r="8" spans="1:8" ht="15" x14ac:dyDescent="0.2">
      <c r="A8" s="49" t="s">
        <v>25</v>
      </c>
      <c r="B8" s="47" t="s">
        <v>66</v>
      </c>
      <c r="C8" s="49" t="s">
        <v>21</v>
      </c>
      <c r="D8" s="69">
        <v>220984</v>
      </c>
      <c r="E8" s="51">
        <v>3262</v>
      </c>
      <c r="F8" s="63">
        <f t="shared" si="1"/>
        <v>720.84980800000005</v>
      </c>
      <c r="G8" s="64"/>
      <c r="H8" s="46">
        <f t="shared" si="0"/>
        <v>0.96545543935717026</v>
      </c>
    </row>
    <row r="9" spans="1:8" ht="15.6" customHeight="1" x14ac:dyDescent="0.2">
      <c r="A9" s="49" t="s">
        <v>8</v>
      </c>
      <c r="B9" s="47" t="s">
        <v>51</v>
      </c>
      <c r="C9" s="49" t="s">
        <v>21</v>
      </c>
      <c r="D9" s="69">
        <v>0</v>
      </c>
      <c r="E9" s="51">
        <v>3262</v>
      </c>
      <c r="F9" s="63">
        <f t="shared" si="1"/>
        <v>0</v>
      </c>
      <c r="G9" s="65"/>
      <c r="H9" s="46">
        <f t="shared" si="0"/>
        <v>0</v>
      </c>
    </row>
    <row r="10" spans="1:8" ht="15.6" customHeight="1" x14ac:dyDescent="0.2">
      <c r="A10" s="49" t="s">
        <v>8</v>
      </c>
      <c r="B10" s="48" t="s">
        <v>56</v>
      </c>
      <c r="C10" s="49" t="s">
        <v>21</v>
      </c>
      <c r="D10" s="69"/>
      <c r="E10" s="51">
        <v>3262</v>
      </c>
      <c r="F10" s="63">
        <f t="shared" si="1"/>
        <v>0</v>
      </c>
      <c r="G10" s="70"/>
      <c r="H10" s="46">
        <f t="shared" si="0"/>
        <v>0</v>
      </c>
    </row>
    <row r="11" spans="1:8" ht="15.6" customHeight="1" x14ac:dyDescent="0.2">
      <c r="A11" s="49" t="s">
        <v>8</v>
      </c>
      <c r="B11" s="48" t="s">
        <v>54</v>
      </c>
      <c r="C11" s="49" t="s">
        <v>21</v>
      </c>
      <c r="D11" s="69">
        <v>0</v>
      </c>
      <c r="E11" s="51">
        <v>3262</v>
      </c>
      <c r="F11" s="63">
        <f t="shared" si="1"/>
        <v>0</v>
      </c>
      <c r="G11" s="70"/>
      <c r="H11" s="46">
        <f t="shared" si="0"/>
        <v>0</v>
      </c>
    </row>
    <row r="12" spans="1:8" ht="15" x14ac:dyDescent="0.2">
      <c r="A12" s="49" t="s">
        <v>8</v>
      </c>
      <c r="B12" s="48" t="s">
        <v>55</v>
      </c>
      <c r="C12" s="49" t="s">
        <v>21</v>
      </c>
      <c r="D12" s="69"/>
      <c r="E12" s="51">
        <v>3262</v>
      </c>
      <c r="F12" s="63">
        <f t="shared" si="1"/>
        <v>0</v>
      </c>
      <c r="G12" s="52"/>
      <c r="H12" s="46">
        <f t="shared" si="0"/>
        <v>0</v>
      </c>
    </row>
    <row r="13" spans="1:8" ht="15" x14ac:dyDescent="0.2">
      <c r="A13" s="49" t="s">
        <v>41</v>
      </c>
      <c r="B13" s="71" t="s">
        <v>43</v>
      </c>
      <c r="C13" s="49" t="s">
        <v>21</v>
      </c>
      <c r="D13" s="69">
        <v>195</v>
      </c>
      <c r="E13" s="51">
        <v>2784</v>
      </c>
      <c r="F13" s="63">
        <f t="shared" si="1"/>
        <v>0.54288000000000003</v>
      </c>
      <c r="G13" s="65"/>
      <c r="H13" s="46">
        <f t="shared" si="0"/>
        <v>7.2709521886731303E-4</v>
      </c>
    </row>
    <row r="14" spans="1:8" ht="15" x14ac:dyDescent="0.2">
      <c r="A14" s="49" t="s">
        <v>40</v>
      </c>
      <c r="B14" s="72" t="s">
        <v>47</v>
      </c>
      <c r="C14" s="49" t="s">
        <v>44</v>
      </c>
      <c r="D14" s="69">
        <v>40</v>
      </c>
      <c r="E14" s="51">
        <v>78.7</v>
      </c>
      <c r="F14" s="63">
        <f t="shared" si="1"/>
        <v>3.1480000000000002E-3</v>
      </c>
      <c r="G14" s="70"/>
      <c r="H14" s="46">
        <f t="shared" si="0"/>
        <v>4.2162093814366002E-6</v>
      </c>
    </row>
    <row r="15" spans="1:8" ht="15" x14ac:dyDescent="0.2">
      <c r="A15" s="49" t="s">
        <v>40</v>
      </c>
      <c r="B15" s="72" t="s">
        <v>46</v>
      </c>
      <c r="C15" s="49" t="s">
        <v>44</v>
      </c>
      <c r="D15" s="69">
        <v>20</v>
      </c>
      <c r="E15" s="51">
        <v>4400</v>
      </c>
      <c r="F15" s="63">
        <f t="shared" si="1"/>
        <v>8.7999999999999995E-2</v>
      </c>
      <c r="G15" s="70"/>
      <c r="H15" s="46">
        <f t="shared" si="0"/>
        <v>1.1786099922694434E-4</v>
      </c>
    </row>
    <row r="16" spans="1:8" ht="15" x14ac:dyDescent="0.2">
      <c r="A16" s="49"/>
      <c r="B16" s="72"/>
      <c r="C16" s="49"/>
      <c r="D16" s="50"/>
      <c r="E16" s="73"/>
      <c r="F16" s="63"/>
      <c r="G16" s="70"/>
      <c r="H16" s="46"/>
    </row>
    <row r="17" spans="1:10" ht="15" x14ac:dyDescent="0.2">
      <c r="A17" s="49"/>
      <c r="B17" s="74"/>
      <c r="C17" s="49"/>
      <c r="D17" s="50"/>
      <c r="E17" s="51"/>
      <c r="F17" s="63"/>
      <c r="G17" s="70"/>
      <c r="H17" s="46"/>
    </row>
    <row r="18" spans="1:10" ht="15" x14ac:dyDescent="0.2">
      <c r="A18" s="43" t="s">
        <v>32</v>
      </c>
      <c r="B18" s="48"/>
      <c r="C18" s="49"/>
      <c r="D18" s="50"/>
      <c r="E18" s="51"/>
      <c r="F18" s="63"/>
      <c r="G18" s="52"/>
      <c r="H18" s="46"/>
    </row>
    <row r="19" spans="1:10" ht="15" x14ac:dyDescent="0.2">
      <c r="A19" s="49" t="s">
        <v>5</v>
      </c>
      <c r="B19" s="47" t="s">
        <v>24</v>
      </c>
      <c r="C19" s="49" t="s">
        <v>22</v>
      </c>
      <c r="D19" s="69">
        <v>36100</v>
      </c>
      <c r="E19" s="51">
        <v>556</v>
      </c>
      <c r="F19" s="63">
        <f t="shared" si="1"/>
        <v>20.0716</v>
      </c>
      <c r="G19" s="52"/>
      <c r="H19" s="46">
        <f>F19/F$32</f>
        <v>2.6882486728222001E-2</v>
      </c>
    </row>
    <row r="20" spans="1:10" ht="15" x14ac:dyDescent="0.2">
      <c r="A20" s="75" t="s">
        <v>5</v>
      </c>
      <c r="B20" s="72" t="s">
        <v>65</v>
      </c>
      <c r="C20" s="49" t="s">
        <v>22</v>
      </c>
      <c r="D20" s="69">
        <v>0</v>
      </c>
      <c r="E20" s="51">
        <v>0</v>
      </c>
      <c r="F20" s="63">
        <f t="shared" si="1"/>
        <v>0</v>
      </c>
      <c r="G20" s="52"/>
      <c r="H20" s="46">
        <f>F20/F$32</f>
        <v>0</v>
      </c>
    </row>
    <row r="21" spans="1:10" ht="15" x14ac:dyDescent="0.2">
      <c r="A21" s="36" t="s">
        <v>5</v>
      </c>
      <c r="B21" s="36" t="s">
        <v>42</v>
      </c>
      <c r="C21" s="36" t="s">
        <v>22</v>
      </c>
      <c r="D21" s="90">
        <v>0</v>
      </c>
      <c r="E21" s="36">
        <v>0</v>
      </c>
      <c r="F21" s="63">
        <f t="shared" si="1"/>
        <v>0</v>
      </c>
      <c r="G21" s="52"/>
      <c r="H21" s="46">
        <f>F21/F$32</f>
        <v>0</v>
      </c>
    </row>
    <row r="22" spans="1:10" ht="15" x14ac:dyDescent="0.2">
      <c r="A22" s="36"/>
      <c r="B22" s="52"/>
      <c r="C22" s="36"/>
      <c r="D22" s="76"/>
      <c r="E22" s="36"/>
      <c r="F22" s="63"/>
      <c r="G22" s="52"/>
      <c r="H22" s="46"/>
    </row>
    <row r="23" spans="1:10" ht="15" x14ac:dyDescent="0.2">
      <c r="A23" s="43" t="s">
        <v>33</v>
      </c>
      <c r="B23" s="47"/>
      <c r="C23" s="49"/>
      <c r="D23" s="50"/>
      <c r="E23" s="51"/>
      <c r="F23" s="63"/>
      <c r="G23" s="52"/>
      <c r="H23" s="46"/>
      <c r="J23" s="67"/>
    </row>
    <row r="24" spans="1:10" ht="15" x14ac:dyDescent="0.2">
      <c r="A24" s="49" t="s">
        <v>34</v>
      </c>
      <c r="B24" s="47" t="s">
        <v>49</v>
      </c>
      <c r="C24" s="49" t="s">
        <v>35</v>
      </c>
      <c r="D24" s="69">
        <v>0</v>
      </c>
      <c r="E24" s="72">
        <f>0.202*1000</f>
        <v>202</v>
      </c>
      <c r="F24" s="63">
        <f t="shared" si="1"/>
        <v>0</v>
      </c>
      <c r="G24" s="52"/>
      <c r="H24" s="46">
        <f>F24/F$32</f>
        <v>0</v>
      </c>
    </row>
    <row r="25" spans="1:10" ht="15" x14ac:dyDescent="0.2">
      <c r="A25" s="64" t="s">
        <v>39</v>
      </c>
      <c r="B25" s="64"/>
      <c r="C25" s="64"/>
      <c r="D25" s="64"/>
      <c r="E25" s="77"/>
      <c r="F25" s="78"/>
      <c r="G25" s="79"/>
      <c r="H25" s="79"/>
    </row>
    <row r="26" spans="1:10" ht="15" x14ac:dyDescent="0.25">
      <c r="A26" s="91" t="s">
        <v>48</v>
      </c>
      <c r="B26" s="64"/>
      <c r="C26" s="64"/>
      <c r="D26" s="64"/>
      <c r="E26" s="77"/>
      <c r="F26" s="78"/>
      <c r="G26" s="79"/>
      <c r="H26" s="79"/>
    </row>
    <row r="27" spans="1:10" ht="15" x14ac:dyDescent="0.2">
      <c r="A27" s="64"/>
      <c r="B27" s="64"/>
      <c r="C27" s="64"/>
      <c r="D27" s="64"/>
      <c r="E27" s="77"/>
      <c r="F27" s="78"/>
      <c r="G27" s="79"/>
      <c r="H27" s="79"/>
    </row>
    <row r="28" spans="1:10" ht="15" x14ac:dyDescent="0.2">
      <c r="A28" s="64" t="s">
        <v>31</v>
      </c>
      <c r="B28" s="64"/>
      <c r="C28" s="64"/>
      <c r="D28" s="64"/>
      <c r="E28" s="77"/>
      <c r="F28" s="78">
        <f>F6+F8+F9+F11</f>
        <v>725.93660800000009</v>
      </c>
      <c r="G28" s="79"/>
      <c r="H28" s="79"/>
    </row>
    <row r="29" spans="1:10" ht="15" x14ac:dyDescent="0.2">
      <c r="A29" s="64" t="s">
        <v>61</v>
      </c>
      <c r="B29" s="64"/>
      <c r="C29" s="64"/>
      <c r="D29" s="64"/>
      <c r="E29" s="77"/>
      <c r="F29" s="78">
        <f>F19</f>
        <v>20.0716</v>
      </c>
      <c r="G29" s="79"/>
      <c r="H29" s="79"/>
    </row>
    <row r="30" spans="1:10" ht="15" x14ac:dyDescent="0.2">
      <c r="A30" s="64" t="s">
        <v>62</v>
      </c>
      <c r="B30" s="7"/>
      <c r="C30" s="7"/>
      <c r="D30" s="7"/>
      <c r="E30" s="8"/>
      <c r="F30" s="78">
        <f>F24</f>
        <v>0</v>
      </c>
    </row>
    <row r="31" spans="1:10" ht="15" x14ac:dyDescent="0.2">
      <c r="A31" s="64" t="s">
        <v>63</v>
      </c>
      <c r="B31" s="7"/>
      <c r="C31" s="7"/>
      <c r="D31" s="7"/>
      <c r="E31" s="8"/>
      <c r="F31" s="78">
        <f>F13+F15+F16</f>
        <v>0.63088</v>
      </c>
    </row>
    <row r="32" spans="1:10" ht="15" x14ac:dyDescent="0.2">
      <c r="A32" s="19" t="s">
        <v>36</v>
      </c>
      <c r="B32" s="20"/>
      <c r="C32" s="20"/>
      <c r="D32" s="20"/>
      <c r="E32" s="20"/>
      <c r="F32" s="21">
        <f>SUM(F6:F24)</f>
        <v>746.64223600000003</v>
      </c>
      <c r="G32" s="21">
        <f>SUM(G6:G24)</f>
        <v>0</v>
      </c>
      <c r="H32" s="11">
        <f>SUM(H6:H24)</f>
        <v>1</v>
      </c>
    </row>
    <row r="33" spans="1:6" ht="14.25" customHeight="1" x14ac:dyDescent="0.2">
      <c r="A33" s="85" t="s">
        <v>64</v>
      </c>
      <c r="B33" s="7"/>
      <c r="C33" s="7"/>
      <c r="D33" s="7"/>
      <c r="E33" s="8"/>
      <c r="F33" s="86">
        <f>SUM(F28:F31)</f>
        <v>746.63908800000013</v>
      </c>
    </row>
    <row r="34" spans="1:6" ht="14.25" customHeight="1" x14ac:dyDescent="0.2">
      <c r="A34" s="7"/>
      <c r="B34" s="7"/>
      <c r="C34" s="7"/>
      <c r="D34" s="7"/>
      <c r="E34" s="8"/>
      <c r="F34" s="9"/>
    </row>
    <row r="35" spans="1:6" ht="15" x14ac:dyDescent="0.2">
      <c r="A35" s="84" t="s">
        <v>57</v>
      </c>
      <c r="B35" s="7"/>
      <c r="C35" s="7"/>
      <c r="D35" s="7"/>
      <c r="E35" s="8"/>
      <c r="F35" s="9"/>
    </row>
    <row r="36" spans="1:6" ht="15" x14ac:dyDescent="0.2">
      <c r="A36" s="80" t="s">
        <v>60</v>
      </c>
      <c r="B36" s="81" t="s">
        <v>59</v>
      </c>
      <c r="C36" s="52"/>
      <c r="D36" s="81" t="s">
        <v>9</v>
      </c>
      <c r="E36" s="52"/>
    </row>
    <row r="37" spans="1:6" ht="14.25" customHeight="1" x14ac:dyDescent="0.2">
      <c r="A37" s="52" t="s">
        <v>56</v>
      </c>
      <c r="B37" s="82">
        <v>0</v>
      </c>
      <c r="C37" s="52"/>
      <c r="D37" s="87">
        <v>345</v>
      </c>
      <c r="E37" s="87">
        <f>B37*D37</f>
        <v>0</v>
      </c>
    </row>
    <row r="38" spans="1:6" ht="15" x14ac:dyDescent="0.2">
      <c r="A38" s="52" t="s">
        <v>58</v>
      </c>
      <c r="B38" s="83">
        <v>1</v>
      </c>
      <c r="C38" s="52"/>
      <c r="D38" s="87">
        <v>3262</v>
      </c>
      <c r="E38" s="88">
        <f>B38*D38</f>
        <v>3262</v>
      </c>
    </row>
    <row r="39" spans="1:6" ht="15" x14ac:dyDescent="0.2">
      <c r="A39" s="52" t="s">
        <v>50</v>
      </c>
      <c r="B39" s="82">
        <f>SUM(B37:B38)</f>
        <v>1</v>
      </c>
      <c r="C39" s="52"/>
      <c r="D39" s="87"/>
      <c r="E39" s="87">
        <f>SUM(E37:E38)</f>
        <v>3262</v>
      </c>
    </row>
    <row r="40" spans="1:6" ht="15" x14ac:dyDescent="0.2">
      <c r="A40" s="52"/>
      <c r="B40" s="82"/>
      <c r="C40" s="52"/>
      <c r="D40" s="87"/>
      <c r="E40" s="87"/>
    </row>
    <row r="41" spans="1:6" ht="15" x14ac:dyDescent="0.2">
      <c r="A41" s="52" t="s">
        <v>54</v>
      </c>
      <c r="B41" s="82">
        <v>0</v>
      </c>
      <c r="C41" s="52"/>
      <c r="D41" s="87">
        <v>345</v>
      </c>
      <c r="E41" s="87">
        <f>B41*D41</f>
        <v>0</v>
      </c>
    </row>
    <row r="42" spans="1:6" ht="15" x14ac:dyDescent="0.2">
      <c r="A42" s="52" t="s">
        <v>58</v>
      </c>
      <c r="B42" s="83">
        <v>1</v>
      </c>
      <c r="C42" s="52"/>
      <c r="D42" s="87">
        <v>3262</v>
      </c>
      <c r="E42" s="88">
        <f>B42*D42</f>
        <v>3262</v>
      </c>
    </row>
    <row r="43" spans="1:6" ht="15" x14ac:dyDescent="0.2">
      <c r="A43" s="52" t="s">
        <v>50</v>
      </c>
      <c r="B43" s="82">
        <f>SUM(B41:B42)</f>
        <v>1</v>
      </c>
      <c r="C43" s="52"/>
      <c r="D43" s="87"/>
      <c r="E43" s="87">
        <f>SUM(E41:E42)</f>
        <v>3262</v>
      </c>
      <c r="F43" s="8"/>
    </row>
    <row r="44" spans="1:6" ht="15" x14ac:dyDescent="0.2">
      <c r="A44" s="64"/>
      <c r="B44" s="64"/>
      <c r="C44" s="64"/>
      <c r="D44" s="89"/>
      <c r="E44" s="89"/>
      <c r="F44" s="8"/>
    </row>
    <row r="45" spans="1:6" ht="15" x14ac:dyDescent="0.2">
      <c r="A45" s="52" t="s">
        <v>55</v>
      </c>
      <c r="B45" s="82">
        <v>0</v>
      </c>
      <c r="C45" s="52"/>
      <c r="D45" s="87">
        <v>345</v>
      </c>
      <c r="E45" s="87">
        <f>B45*D45</f>
        <v>0</v>
      </c>
      <c r="F45" s="8"/>
    </row>
    <row r="46" spans="1:6" ht="15" x14ac:dyDescent="0.2">
      <c r="A46" s="52" t="s">
        <v>58</v>
      </c>
      <c r="B46" s="83">
        <v>1</v>
      </c>
      <c r="C46" s="52"/>
      <c r="D46" s="87">
        <v>3262</v>
      </c>
      <c r="E46" s="88">
        <f>B46*D46</f>
        <v>3262</v>
      </c>
      <c r="F46" s="8"/>
    </row>
    <row r="47" spans="1:6" ht="15" x14ac:dyDescent="0.2">
      <c r="A47" s="52" t="s">
        <v>50</v>
      </c>
      <c r="B47" s="82">
        <f>SUM(B45:B46)</f>
        <v>1</v>
      </c>
      <c r="C47" s="52"/>
      <c r="D47" s="87"/>
      <c r="E47" s="87">
        <f>SUM(E45:E46)</f>
        <v>3262</v>
      </c>
      <c r="F47" s="9"/>
    </row>
    <row r="50" spans="1:1" x14ac:dyDescent="0.2">
      <c r="A50" s="2" t="s">
        <v>67</v>
      </c>
    </row>
    <row r="83" spans="1:1" ht="12.75" x14ac:dyDescent="0.2">
      <c r="A83" s="18" t="s">
        <v>48</v>
      </c>
    </row>
  </sheetData>
  <sheetProtection formatCells="0" deleteColumns="0" deleteRows="0"/>
  <mergeCells count="1">
    <mergeCell ref="A2:F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&amp;L&amp;G&amp;R&amp;"Calibri,Standaard"&amp;11©Cumela Advies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abSelected="1" workbookViewId="0">
      <selection activeCell="B6" sqref="B6"/>
    </sheetView>
  </sheetViews>
  <sheetFormatPr defaultRowHeight="12" x14ac:dyDescent="0.2"/>
  <cols>
    <col min="1" max="1" width="23.5703125" style="2" customWidth="1"/>
    <col min="2" max="2" width="26" style="10" customWidth="1"/>
    <col min="3" max="3" width="8.28515625" style="2" customWidth="1"/>
    <col min="4" max="4" width="8.42578125" style="2" customWidth="1"/>
    <col min="5" max="5" width="10.42578125" style="2" bestFit="1" customWidth="1"/>
    <col min="6" max="6" width="8.28515625" style="2" customWidth="1"/>
    <col min="7" max="7" width="0" style="2" hidden="1" customWidth="1"/>
    <col min="8" max="8" width="7.7109375" style="2" bestFit="1" customWidth="1"/>
    <col min="9" max="16384" width="9.140625" style="2"/>
  </cols>
  <sheetData>
    <row r="1" spans="1:8" ht="15" x14ac:dyDescent="0.2">
      <c r="A1" s="22" t="s">
        <v>11</v>
      </c>
      <c r="B1" s="23"/>
      <c r="C1" s="24"/>
      <c r="D1" s="24"/>
      <c r="E1" s="24"/>
      <c r="F1" s="25"/>
      <c r="G1" s="25"/>
      <c r="H1" s="25"/>
    </row>
    <row r="2" spans="1:8" ht="15" x14ac:dyDescent="0.2">
      <c r="A2" s="94" t="s">
        <v>26</v>
      </c>
      <c r="B2" s="94"/>
      <c r="C2" s="94"/>
      <c r="D2" s="94"/>
      <c r="E2" s="94"/>
      <c r="F2" s="94"/>
      <c r="G2" s="7"/>
      <c r="H2" s="3"/>
    </row>
    <row r="3" spans="1:8" ht="15" x14ac:dyDescent="0.2">
      <c r="A3" s="22" t="s">
        <v>6</v>
      </c>
      <c r="B3" s="23"/>
      <c r="C3" s="24"/>
      <c r="D3" s="24"/>
      <c r="E3" s="24"/>
      <c r="F3" s="25"/>
      <c r="G3" s="25"/>
      <c r="H3" s="25"/>
    </row>
    <row r="4" spans="1:8" ht="15" x14ac:dyDescent="0.2">
      <c r="A4" s="26"/>
      <c r="B4" s="27"/>
      <c r="C4" s="26"/>
      <c r="D4" s="26"/>
      <c r="E4" s="26"/>
      <c r="F4" s="26"/>
      <c r="G4" s="7"/>
      <c r="H4" s="3"/>
    </row>
    <row r="5" spans="1:8" ht="15" x14ac:dyDescent="0.2">
      <c r="A5" s="28" t="s">
        <v>12</v>
      </c>
      <c r="B5" s="58" t="s">
        <v>69</v>
      </c>
      <c r="C5" s="29"/>
      <c r="D5" s="13"/>
      <c r="E5" s="13"/>
      <c r="F5" s="13"/>
      <c r="G5" s="13"/>
      <c r="H5" s="14"/>
    </row>
    <row r="6" spans="1:8" ht="15" x14ac:dyDescent="0.2">
      <c r="A6" s="30" t="s">
        <v>13</v>
      </c>
      <c r="B6" s="31">
        <v>44552</v>
      </c>
      <c r="C6" s="29"/>
      <c r="D6" s="13"/>
      <c r="E6" s="13"/>
      <c r="F6" s="13"/>
      <c r="G6" s="13"/>
      <c r="H6" s="14"/>
    </row>
    <row r="7" spans="1:8" ht="15" x14ac:dyDescent="0.2">
      <c r="A7" s="30" t="s">
        <v>18</v>
      </c>
      <c r="B7" s="58">
        <v>2020</v>
      </c>
      <c r="C7" s="29"/>
      <c r="D7" s="13"/>
      <c r="E7" s="13"/>
      <c r="F7" s="13"/>
      <c r="G7" s="13"/>
      <c r="H7" s="14"/>
    </row>
    <row r="8" spans="1:8" ht="15" x14ac:dyDescent="0.2">
      <c r="A8" s="32" t="s">
        <v>1</v>
      </c>
      <c r="B8" s="95" t="s">
        <v>70</v>
      </c>
      <c r="C8" s="96"/>
      <c r="D8" s="13"/>
      <c r="E8" s="15"/>
      <c r="F8" s="13"/>
      <c r="G8" s="13"/>
      <c r="H8" s="14"/>
    </row>
    <row r="9" spans="1:8" ht="15" x14ac:dyDescent="0.2">
      <c r="A9" s="3"/>
      <c r="B9" s="4"/>
      <c r="C9" s="3"/>
      <c r="D9" s="3"/>
      <c r="E9" s="3"/>
      <c r="F9" s="3"/>
      <c r="G9" s="3"/>
      <c r="H9" s="3"/>
    </row>
    <row r="10" spans="1:8" ht="15" x14ac:dyDescent="0.2">
      <c r="A10" s="22" t="s">
        <v>14</v>
      </c>
      <c r="B10" s="33"/>
      <c r="C10" s="34"/>
      <c r="D10" s="34"/>
      <c r="E10" s="34"/>
      <c r="F10" s="35"/>
      <c r="G10" s="35"/>
      <c r="H10" s="35"/>
    </row>
    <row r="11" spans="1:8" ht="15" x14ac:dyDescent="0.2">
      <c r="A11" s="3"/>
      <c r="B11" s="4"/>
      <c r="C11" s="3"/>
      <c r="D11" s="3"/>
      <c r="E11" s="3"/>
      <c r="F11" s="3"/>
      <c r="G11" s="3"/>
      <c r="H11" s="3"/>
    </row>
    <row r="12" spans="1:8" ht="15" x14ac:dyDescent="0.2">
      <c r="A12" s="28" t="s">
        <v>15</v>
      </c>
      <c r="B12" s="97" t="s">
        <v>69</v>
      </c>
      <c r="C12" s="98"/>
      <c r="D12" s="98"/>
      <c r="E12" s="98"/>
      <c r="F12" s="98"/>
      <c r="G12" s="98"/>
      <c r="H12" s="99"/>
    </row>
    <row r="13" spans="1:8" ht="15" x14ac:dyDescent="0.2">
      <c r="A13" s="30" t="s">
        <v>19</v>
      </c>
      <c r="B13" s="97" t="s">
        <v>37</v>
      </c>
      <c r="C13" s="98"/>
      <c r="D13" s="98"/>
      <c r="E13" s="98"/>
      <c r="F13" s="98"/>
      <c r="G13" s="98"/>
      <c r="H13" s="99"/>
    </row>
    <row r="14" spans="1:8" ht="15" x14ac:dyDescent="0.2">
      <c r="A14" s="30" t="s">
        <v>4</v>
      </c>
      <c r="B14" s="58">
        <v>1</v>
      </c>
      <c r="C14" s="36"/>
      <c r="D14" s="36"/>
      <c r="E14" s="54" t="s">
        <v>31</v>
      </c>
      <c r="F14" s="55" t="s">
        <v>32</v>
      </c>
      <c r="G14" s="55" t="s">
        <v>33</v>
      </c>
      <c r="H14" s="55" t="s">
        <v>33</v>
      </c>
    </row>
    <row r="15" spans="1:8" ht="15" x14ac:dyDescent="0.2">
      <c r="A15" s="36" t="s">
        <v>27</v>
      </c>
      <c r="B15" s="37" t="s">
        <v>71</v>
      </c>
      <c r="C15" s="38">
        <v>16.53</v>
      </c>
      <c r="D15" s="38" t="s">
        <v>28</v>
      </c>
      <c r="E15" s="39">
        <v>46</v>
      </c>
      <c r="F15" s="36">
        <v>1.4</v>
      </c>
      <c r="G15" s="36">
        <v>100</v>
      </c>
      <c r="H15" s="36">
        <v>0</v>
      </c>
    </row>
    <row r="16" spans="1:8" ht="15" x14ac:dyDescent="0.2">
      <c r="A16" s="36" t="s">
        <v>29</v>
      </c>
      <c r="B16" s="37" t="s">
        <v>71</v>
      </c>
      <c r="C16" s="38">
        <v>18.239999999999998</v>
      </c>
      <c r="D16" s="38" t="s">
        <v>28</v>
      </c>
      <c r="E16" s="39">
        <v>44</v>
      </c>
      <c r="F16" s="36">
        <v>0.9</v>
      </c>
      <c r="G16" s="36">
        <v>100</v>
      </c>
      <c r="H16" s="36">
        <v>0</v>
      </c>
    </row>
    <row r="17" spans="1:8" ht="15" x14ac:dyDescent="0.2">
      <c r="A17" s="36" t="s">
        <v>30</v>
      </c>
      <c r="B17" s="39"/>
      <c r="C17" s="40"/>
      <c r="D17" s="38"/>
      <c r="E17" s="56">
        <f>C16-E16</f>
        <v>-25.76</v>
      </c>
      <c r="F17" s="36">
        <f>C16-F16</f>
        <v>17.34</v>
      </c>
      <c r="G17" s="36" t="e">
        <f t="shared" ref="G17" si="0">D16-G16</f>
        <v>#VALUE!</v>
      </c>
      <c r="H17" s="36">
        <f>C16-H16</f>
        <v>18.239999999999998</v>
      </c>
    </row>
    <row r="18" spans="1:8" ht="15" x14ac:dyDescent="0.2">
      <c r="A18" s="3"/>
      <c r="B18" s="4"/>
      <c r="C18" s="3"/>
      <c r="D18" s="3"/>
      <c r="E18" s="3"/>
      <c r="F18" s="3"/>
      <c r="G18" s="16"/>
      <c r="H18" s="3"/>
    </row>
    <row r="19" spans="1:8" ht="15" x14ac:dyDescent="0.2">
      <c r="A19" s="22" t="s">
        <v>16</v>
      </c>
      <c r="B19" s="23"/>
      <c r="C19" s="6"/>
      <c r="D19" s="6"/>
      <c r="E19" s="6"/>
      <c r="F19" s="66"/>
      <c r="G19" s="16"/>
      <c r="H19" s="24"/>
    </row>
    <row r="20" spans="1:8" ht="15" x14ac:dyDescent="0.2">
      <c r="A20" s="3"/>
      <c r="B20" s="4"/>
      <c r="C20" s="3"/>
      <c r="D20" s="3"/>
      <c r="E20" s="3"/>
      <c r="F20" s="3"/>
      <c r="G20" s="16"/>
      <c r="H20" s="3"/>
    </row>
    <row r="21" spans="1:8" ht="15" x14ac:dyDescent="0.2">
      <c r="A21" s="41" t="s">
        <v>0</v>
      </c>
      <c r="B21" s="41" t="s">
        <v>10</v>
      </c>
      <c r="C21" s="42" t="s">
        <v>3</v>
      </c>
      <c r="D21" s="43" t="s">
        <v>17</v>
      </c>
      <c r="E21" s="43" t="s">
        <v>9</v>
      </c>
      <c r="F21" s="43" t="s">
        <v>2</v>
      </c>
      <c r="G21" s="36"/>
      <c r="H21" s="45" t="s">
        <v>38</v>
      </c>
    </row>
    <row r="22" spans="1:8" ht="15" x14ac:dyDescent="0.2">
      <c r="A22" s="59" t="s">
        <v>7</v>
      </c>
      <c r="B22" s="60" t="s">
        <v>23</v>
      </c>
      <c r="C22" s="61" t="s">
        <v>20</v>
      </c>
      <c r="D22" s="50">
        <v>2700</v>
      </c>
      <c r="E22" s="62">
        <v>1884</v>
      </c>
      <c r="F22" s="63">
        <f>(D22*E22)/1000000</f>
        <v>5.0868000000000002</v>
      </c>
      <c r="G22" s="36"/>
      <c r="H22" s="46">
        <f t="shared" ref="H22:H27" si="1">F22/F$29</f>
        <v>6.818691732142443E-3</v>
      </c>
    </row>
    <row r="23" spans="1:8" ht="15" x14ac:dyDescent="0.2">
      <c r="A23" s="59" t="s">
        <v>25</v>
      </c>
      <c r="B23" s="60" t="s">
        <v>52</v>
      </c>
      <c r="C23" s="61" t="s">
        <v>21</v>
      </c>
      <c r="D23" s="50">
        <v>220984</v>
      </c>
      <c r="E23" s="62">
        <v>3262</v>
      </c>
      <c r="F23" s="63">
        <f t="shared" ref="F23:F27" si="2">(D23*E23)/1000000</f>
        <v>720.84980800000005</v>
      </c>
      <c r="G23" s="36"/>
      <c r="H23" s="46">
        <f t="shared" si="1"/>
        <v>0.96627597427185408</v>
      </c>
    </row>
    <row r="24" spans="1:8" ht="15" x14ac:dyDescent="0.2">
      <c r="A24" s="59" t="s">
        <v>8</v>
      </c>
      <c r="B24" s="47" t="s">
        <v>51</v>
      </c>
      <c r="C24" s="61" t="s">
        <v>21</v>
      </c>
      <c r="D24" s="50">
        <f>'Uw verbruiksgegevens'!D9</f>
        <v>0</v>
      </c>
      <c r="E24" s="62">
        <f>'Uw verbruiksgegevens'!E9</f>
        <v>3262</v>
      </c>
      <c r="F24" s="63">
        <f t="shared" si="2"/>
        <v>0</v>
      </c>
      <c r="G24" s="64"/>
      <c r="H24" s="46">
        <f t="shared" si="1"/>
        <v>0</v>
      </c>
    </row>
    <row r="25" spans="1:8" ht="15" x14ac:dyDescent="0.2">
      <c r="A25" s="59" t="s">
        <v>8</v>
      </c>
      <c r="B25" s="48" t="s">
        <v>54</v>
      </c>
      <c r="C25" s="61" t="s">
        <v>21</v>
      </c>
      <c r="D25" s="50">
        <f>'Uw verbruiksgegevens'!D11</f>
        <v>0</v>
      </c>
      <c r="E25" s="62">
        <f>'Uw verbruiksgegevens'!E11</f>
        <v>3262</v>
      </c>
      <c r="F25" s="63">
        <f t="shared" si="2"/>
        <v>0</v>
      </c>
      <c r="G25" s="65"/>
      <c r="H25" s="46">
        <f t="shared" si="1"/>
        <v>0</v>
      </c>
    </row>
    <row r="26" spans="1:8" ht="15" x14ac:dyDescent="0.2">
      <c r="A26" s="49" t="s">
        <v>5</v>
      </c>
      <c r="B26" s="47" t="s">
        <v>24</v>
      </c>
      <c r="C26" s="49" t="s">
        <v>22</v>
      </c>
      <c r="D26" s="50">
        <v>36100</v>
      </c>
      <c r="E26" s="51">
        <f>'Uw verbruiksgegevens'!E19</f>
        <v>556</v>
      </c>
      <c r="F26" s="63">
        <f t="shared" si="2"/>
        <v>20.0716</v>
      </c>
      <c r="G26" s="52"/>
      <c r="H26" s="46">
        <f t="shared" si="1"/>
        <v>2.6905333996003429E-2</v>
      </c>
    </row>
    <row r="27" spans="1:8" ht="15" x14ac:dyDescent="0.25">
      <c r="A27" s="49" t="s">
        <v>34</v>
      </c>
      <c r="B27" s="47" t="s">
        <v>49</v>
      </c>
      <c r="C27" s="49" t="s">
        <v>35</v>
      </c>
      <c r="D27" s="50">
        <f>'Uw verbruiksgegevens'!D24</f>
        <v>0</v>
      </c>
      <c r="E27" s="53">
        <f>0.202*1000</f>
        <v>202</v>
      </c>
      <c r="F27" s="63">
        <f t="shared" si="2"/>
        <v>0</v>
      </c>
      <c r="G27" s="52"/>
      <c r="H27" s="46">
        <f t="shared" si="1"/>
        <v>0</v>
      </c>
    </row>
    <row r="28" spans="1:8" ht="15" x14ac:dyDescent="0.2">
      <c r="A28" s="3"/>
      <c r="B28" s="3"/>
      <c r="C28" s="3"/>
      <c r="D28" s="3"/>
      <c r="E28" s="3"/>
      <c r="F28" s="3"/>
      <c r="G28" s="17"/>
      <c r="H28" s="3"/>
    </row>
    <row r="29" spans="1:8" ht="15" x14ac:dyDescent="0.2">
      <c r="A29" s="22" t="s">
        <v>53</v>
      </c>
      <c r="B29" s="23"/>
      <c r="C29" s="24"/>
      <c r="D29" s="24"/>
      <c r="E29" s="24"/>
      <c r="F29" s="44">
        <f>SUM(F22:F27)</f>
        <v>746.00820800000008</v>
      </c>
      <c r="G29" s="44">
        <f t="shared" ref="G29:H29" si="3">SUM(G22:G27)</f>
        <v>0</v>
      </c>
      <c r="H29" s="57">
        <f t="shared" si="3"/>
        <v>1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Uw verbruiksgegevens</vt:lpstr>
      <vt:lpstr>Footprint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CUMELA advies</dc:creator>
  <cp:lastModifiedBy>Eigenaar</cp:lastModifiedBy>
  <cp:lastPrinted>2020-11-24T13:11:59Z</cp:lastPrinted>
  <dcterms:created xsi:type="dcterms:W3CDTF">2009-07-21T12:48:23Z</dcterms:created>
  <dcterms:modified xsi:type="dcterms:W3CDTF">2022-01-25T14:13:32Z</dcterms:modified>
</cp:coreProperties>
</file>